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firstSheet="1" activeTab="1"/>
  </bookViews>
  <sheets>
    <sheet name="Baggrund" sheetId="1" state="hidden" r:id="rId1"/>
    <sheet name="Hovedark" sheetId="2" r:id="rId2"/>
    <sheet name="Ark1" sheetId="3" r:id="rId3"/>
  </sheets>
  <definedNames>
    <definedName name="cement">'Baggrund'!$H$14:$H$19</definedName>
    <definedName name="Kalk">'Baggrund'!$D$15</definedName>
    <definedName name="kg_m3_cement">'Baggrund'!$L$14:$L$19</definedName>
    <definedName name="kgmortel">'Baggrund'!$D$13</definedName>
    <definedName name="lmortel">'Baggrund'!$D$14</definedName>
    <definedName name="mortel">'Baggrund'!$H$24:$H$27</definedName>
    <definedName name="vaegt">'Hovedark'!$F$12</definedName>
    <definedName name="Vand">'Hovedark'!$F$14</definedName>
    <definedName name="Vcement">'Hovedark'!$F$10</definedName>
    <definedName name="Vmortel">'Hovedark'!$F$8</definedName>
  </definedNames>
  <calcPr fullCalcOnLoad="1"/>
</workbook>
</file>

<file path=xl/comments2.xml><?xml version="1.0" encoding="utf-8"?>
<comments xmlns="http://schemas.openxmlformats.org/spreadsheetml/2006/main">
  <authors>
    <author>JNK</author>
  </authors>
  <commentList>
    <comment ref="F12" authorId="0">
      <text>
        <r>
          <rPr>
            <sz val="8"/>
            <rFont val="Tahoma"/>
            <family val="0"/>
          </rPr>
          <t xml:space="preserve">indtast kalkmørtlens vådrumsvægt (kan oplyses af mørtelværket)
</t>
        </r>
      </text>
    </comment>
    <comment ref="F14" authorId="0">
      <text>
        <r>
          <rPr>
            <sz val="8"/>
            <rFont val="Tahoma"/>
            <family val="2"/>
          </rPr>
          <t>Indtast kalkmørtlens vandindhold (kan oplyses af mørtelværket)</t>
        </r>
      </text>
    </comment>
    <comment ref="F8" authorId="0">
      <text>
        <r>
          <rPr>
            <sz val="8"/>
            <rFont val="Tahoma"/>
            <family val="2"/>
          </rPr>
          <t>Vælg blandingsforhold</t>
        </r>
      </text>
    </comment>
    <comment ref="F10" authorId="0">
      <text>
        <r>
          <rPr>
            <sz val="8"/>
            <rFont val="Tahoma"/>
            <family val="2"/>
          </rPr>
          <t xml:space="preserve">Vælg cement type </t>
        </r>
      </text>
    </comment>
  </commentList>
</comments>
</file>

<file path=xl/sharedStrings.xml><?xml version="1.0" encoding="utf-8"?>
<sst xmlns="http://schemas.openxmlformats.org/spreadsheetml/2006/main" count="74" uniqueCount="57">
  <si>
    <t>Regneark til beregning af KC mørtler</t>
  </si>
  <si>
    <t>g</t>
  </si>
  <si>
    <t>C</t>
  </si>
  <si>
    <t>S</t>
  </si>
  <si>
    <t>K</t>
  </si>
  <si>
    <t>R</t>
  </si>
  <si>
    <t>x</t>
  </si>
  <si>
    <t>y</t>
  </si>
  <si>
    <t>v</t>
  </si>
  <si>
    <t>Antal kg kalk</t>
  </si>
  <si>
    <t>Antal kg cement</t>
  </si>
  <si>
    <t>Antal kg sand</t>
  </si>
  <si>
    <t>Antal kg kalkmørtel pr. kg cement</t>
  </si>
  <si>
    <t>Kalkmørtlens vådrumsvægt</t>
  </si>
  <si>
    <t>Tallet for kalk/100</t>
  </si>
  <si>
    <t>Tallet for sand/100</t>
  </si>
  <si>
    <t>Vådmørtlens vandindhold</t>
  </si>
  <si>
    <t>KC</t>
  </si>
  <si>
    <t>Tilsigtet blandingsforhold</t>
  </si>
  <si>
    <t>Kg mørtel</t>
  </si>
  <si>
    <t>Mestercement</t>
  </si>
  <si>
    <t>Indgangsdata:</t>
  </si>
  <si>
    <t>Vægt%</t>
  </si>
  <si>
    <t>Tabel 2. - Cementtype</t>
  </si>
  <si>
    <t>Resultater:</t>
  </si>
  <si>
    <t>Antal liter kalkmørtel pr liter cement</t>
  </si>
  <si>
    <t>Beregningsdata:</t>
  </si>
  <si>
    <t>Kg</t>
  </si>
  <si>
    <r>
      <t>kg/m</t>
    </r>
    <r>
      <rPr>
        <vertAlign val="superscript"/>
        <sz val="11"/>
        <color indexed="8"/>
        <rFont val="Arial"/>
        <family val="2"/>
      </rPr>
      <t>3</t>
    </r>
  </si>
  <si>
    <t>Cementens rumvægt jf. Tabel 2.</t>
  </si>
  <si>
    <t>Liter mørtel</t>
  </si>
  <si>
    <t xml:space="preserve">Tabel  1. - Kalkprocent </t>
  </si>
  <si>
    <t>Kalk</t>
  </si>
  <si>
    <t>Cement</t>
  </si>
  <si>
    <t>Sand</t>
  </si>
  <si>
    <t>sand</t>
  </si>
  <si>
    <t>Kalk procent</t>
  </si>
  <si>
    <t>Tabel 3 - Mørtel betegnelse</t>
  </si>
  <si>
    <t>KC 60/40/850</t>
  </si>
  <si>
    <t>KC 50/50/700</t>
  </si>
  <si>
    <t>KC 35/65/650</t>
  </si>
  <si>
    <t>KC 20/80/550</t>
  </si>
  <si>
    <t>Vægtudmåling :</t>
  </si>
  <si>
    <t>Rumfangsudmåling:</t>
  </si>
  <si>
    <t>Kalkprocent</t>
  </si>
  <si>
    <t>Regneark til beregning af kalkcement vådmørtler</t>
  </si>
  <si>
    <t>Basis-cement</t>
  </si>
  <si>
    <t>ABC-cement</t>
  </si>
  <si>
    <t>Rapid-cement</t>
  </si>
  <si>
    <t>Hvid portland-cement</t>
  </si>
  <si>
    <t>Lavalkali sulfatbestandigt cement</t>
  </si>
  <si>
    <t>(Kan oplyses af mørtelværket)</t>
  </si>
  <si>
    <t>1. Vælg ønsket receptmørtel:</t>
  </si>
  <si>
    <t>2. Vælg Cementtype:</t>
  </si>
  <si>
    <t>3. Indtast kalkmørtlens vådrumvægt:</t>
  </si>
  <si>
    <t>4. Indtast kalkmørtlens vandindhold:</t>
  </si>
  <si>
    <t>Bemærk at punkt 3 og 4 er væsentlige parametre for blandingsforholdet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</si>
</sst>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Calibri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 wrapText="1" indent="2"/>
    </xf>
    <xf numFmtId="0" fontId="0" fillId="0" borderId="0" xfId="0" applyBorder="1" applyAlignment="1">
      <alignment vertical="top" wrapText="1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65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0" fillId="2" borderId="10" xfId="0" applyFill="1" applyBorder="1" applyAlignment="1">
      <alignment/>
    </xf>
    <xf numFmtId="1" fontId="44" fillId="0" borderId="0" xfId="0" applyNumberFormat="1" applyFont="1" applyAlignment="1">
      <alignment/>
    </xf>
    <xf numFmtId="0" fontId="0" fillId="2" borderId="10" xfId="0" applyFill="1" applyBorder="1" applyAlignment="1" applyProtection="1">
      <alignment/>
      <protection locked="0"/>
    </xf>
    <xf numFmtId="9" fontId="0" fillId="2" borderId="10" xfId="0" applyNumberForma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44" fillId="2" borderId="0" xfId="0" applyFont="1" applyFill="1" applyAlignment="1">
      <alignment/>
    </xf>
    <xf numFmtId="164" fontId="44" fillId="2" borderId="0" xfId="0" applyNumberFormat="1" applyFont="1" applyFill="1" applyAlignment="1">
      <alignment horizontal="left"/>
    </xf>
    <xf numFmtId="0" fontId="47" fillId="2" borderId="0" xfId="0" applyFont="1" applyFill="1" applyAlignment="1">
      <alignment/>
    </xf>
    <xf numFmtId="0" fontId="0" fillId="2" borderId="0" xfId="0" applyFill="1" applyBorder="1" applyAlignment="1">
      <alignment/>
    </xf>
    <xf numFmtId="1" fontId="43" fillId="0" borderId="0" xfId="0" applyNumberFormat="1" applyFont="1" applyBorder="1" applyAlignment="1">
      <alignment vertical="top" wrapText="1"/>
    </xf>
    <xf numFmtId="1" fontId="44" fillId="0" borderId="0" xfId="0" applyNumberFormat="1" applyFont="1" applyBorder="1" applyAlignment="1">
      <alignment vertical="top" wrapTex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zoomScalePageLayoutView="0" workbookViewId="0" topLeftCell="A1">
      <selection activeCell="K33" sqref="K33"/>
    </sheetView>
  </sheetViews>
  <sheetFormatPr defaultColWidth="9.140625" defaultRowHeight="15"/>
  <cols>
    <col min="2" max="2" width="33.8515625" style="0" bestFit="1" customWidth="1"/>
    <col min="3" max="3" width="4.140625" style="0" customWidth="1"/>
    <col min="4" max="4" width="8.7109375" style="0" bestFit="1" customWidth="1"/>
    <col min="5" max="5" width="11.421875" style="0" bestFit="1" customWidth="1"/>
    <col min="6" max="6" width="7.57421875" style="0" customWidth="1"/>
    <col min="7" max="7" width="16.7109375" style="0" customWidth="1"/>
    <col min="8" max="8" width="14.421875" style="0" customWidth="1"/>
    <col min="10" max="10" width="12.00390625" style="0" customWidth="1"/>
    <col min="11" max="11" width="12.00390625" style="0" bestFit="1" customWidth="1"/>
    <col min="12" max="12" width="11.140625" style="0" bestFit="1" customWidth="1"/>
    <col min="13" max="13" width="14.140625" style="0" bestFit="1" customWidth="1"/>
  </cols>
  <sheetData>
    <row r="1" spans="2:12" ht="15"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18">
      <c r="B2" s="9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4" ht="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N3" s="1"/>
    </row>
    <row r="4" spans="2:12" ht="15">
      <c r="B4" s="10" t="s">
        <v>21</v>
      </c>
      <c r="C4" s="8"/>
      <c r="D4" s="8"/>
      <c r="E4" s="8"/>
      <c r="F4" s="8"/>
      <c r="G4" s="8"/>
      <c r="H4" s="12" t="s">
        <v>31</v>
      </c>
      <c r="I4" s="11"/>
      <c r="J4" s="11"/>
      <c r="K4" s="6"/>
      <c r="L4" s="11"/>
    </row>
    <row r="5" spans="2:12" ht="15">
      <c r="B5" s="8"/>
      <c r="C5" s="8"/>
      <c r="D5" s="8" t="s">
        <v>32</v>
      </c>
      <c r="E5" s="8" t="s">
        <v>33</v>
      </c>
      <c r="F5" s="15" t="s">
        <v>34</v>
      </c>
      <c r="G5" s="8"/>
      <c r="H5" s="8"/>
      <c r="I5" s="8"/>
      <c r="J5" s="8"/>
      <c r="L5" s="8"/>
    </row>
    <row r="6" spans="2:12" ht="15">
      <c r="B6" s="8" t="s">
        <v>18</v>
      </c>
      <c r="C6" s="8" t="s">
        <v>17</v>
      </c>
      <c r="D6" s="8">
        <f>VLOOKUP(Vmortel,$H$7:$L$10,2)</f>
        <v>35</v>
      </c>
      <c r="E6" s="8">
        <f>VLOOKUP(Vmortel,$H$7:$L$10,3)</f>
        <v>65</v>
      </c>
      <c r="F6" s="8">
        <f>VLOOKUP(Vmortel,$H$7:$L$10,4)</f>
        <v>650</v>
      </c>
      <c r="G6" s="8"/>
      <c r="I6" t="s">
        <v>32</v>
      </c>
      <c r="J6" t="s">
        <v>33</v>
      </c>
      <c r="K6" s="16" t="s">
        <v>35</v>
      </c>
      <c r="L6" t="s">
        <v>36</v>
      </c>
    </row>
    <row r="7" spans="2:12" ht="17.25">
      <c r="B7" s="8" t="s">
        <v>29</v>
      </c>
      <c r="C7" s="8"/>
      <c r="D7" s="8">
        <f>VLOOKUP(Vcement,H14:L19,5)</f>
        <v>1100</v>
      </c>
      <c r="E7" s="8" t="s">
        <v>28</v>
      </c>
      <c r="F7" s="8"/>
      <c r="G7" s="8"/>
      <c r="H7" s="8" t="s">
        <v>41</v>
      </c>
      <c r="I7" s="8">
        <v>20</v>
      </c>
      <c r="J7" s="8">
        <v>80</v>
      </c>
      <c r="K7">
        <v>550</v>
      </c>
      <c r="L7" s="13">
        <v>0.035</v>
      </c>
    </row>
    <row r="8" spans="2:12" ht="17.25">
      <c r="B8" s="8" t="s">
        <v>13</v>
      </c>
      <c r="C8" s="8" t="s">
        <v>5</v>
      </c>
      <c r="D8" s="8">
        <f>vaegt</f>
        <v>1800</v>
      </c>
      <c r="E8" s="8" t="s">
        <v>28</v>
      </c>
      <c r="F8" s="8"/>
      <c r="G8" s="8"/>
      <c r="H8" s="8" t="s">
        <v>40</v>
      </c>
      <c r="I8" s="8">
        <v>35</v>
      </c>
      <c r="J8" s="8">
        <v>65</v>
      </c>
      <c r="K8">
        <v>650</v>
      </c>
      <c r="L8" s="13">
        <v>0.051</v>
      </c>
    </row>
    <row r="9" spans="2:12" ht="15">
      <c r="B9" s="8" t="s">
        <v>16</v>
      </c>
      <c r="C9" s="8" t="s">
        <v>8</v>
      </c>
      <c r="D9" s="22">
        <f>Vand</f>
        <v>0.1</v>
      </c>
      <c r="E9" s="8" t="s">
        <v>22</v>
      </c>
      <c r="F9" s="8"/>
      <c r="G9" s="8"/>
      <c r="H9" s="8" t="s">
        <v>39</v>
      </c>
      <c r="I9" s="8">
        <v>50</v>
      </c>
      <c r="J9" s="8">
        <v>50</v>
      </c>
      <c r="K9">
        <v>700</v>
      </c>
      <c r="L9" s="13">
        <v>0.066</v>
      </c>
    </row>
    <row r="10" spans="6:12" ht="15">
      <c r="F10" s="8"/>
      <c r="G10" s="8"/>
      <c r="H10" s="8" t="s">
        <v>38</v>
      </c>
      <c r="I10" s="8">
        <v>60</v>
      </c>
      <c r="J10" s="8">
        <v>40</v>
      </c>
      <c r="K10" s="8">
        <v>850</v>
      </c>
      <c r="L10" s="13">
        <v>0.066</v>
      </c>
    </row>
    <row r="11" spans="2:7" ht="15">
      <c r="B11" s="10" t="s">
        <v>24</v>
      </c>
      <c r="C11" s="8"/>
      <c r="D11" s="8"/>
      <c r="E11" s="8"/>
      <c r="F11" s="8"/>
      <c r="G11" s="8"/>
    </row>
    <row r="12" spans="2:12" ht="15">
      <c r="B12" s="8"/>
      <c r="C12" s="8"/>
      <c r="D12" s="8"/>
      <c r="E12" s="8"/>
      <c r="F12" s="8"/>
      <c r="G12" s="8"/>
      <c r="H12" s="11" t="s">
        <v>23</v>
      </c>
      <c r="I12" s="11"/>
      <c r="J12" s="11"/>
      <c r="K12" s="6"/>
      <c r="L12" s="6"/>
    </row>
    <row r="13" spans="2:12" ht="17.25">
      <c r="B13" s="8" t="s">
        <v>12</v>
      </c>
      <c r="C13" s="8" t="s">
        <v>4</v>
      </c>
      <c r="D13" s="14">
        <f>ROUND((D20+D22)*(1+D9)/D21,1)</f>
        <v>11.6</v>
      </c>
      <c r="E13" s="8" t="s">
        <v>19</v>
      </c>
      <c r="G13" s="8"/>
      <c r="H13" s="8"/>
      <c r="I13" s="8"/>
      <c r="J13" s="8"/>
      <c r="L13" s="17" t="s">
        <v>28</v>
      </c>
    </row>
    <row r="14" spans="2:12" ht="15">
      <c r="B14" s="8" t="s">
        <v>25</v>
      </c>
      <c r="C14" s="8"/>
      <c r="D14" s="14">
        <f>ROUND(D13/(D8/1000)*D7/1000,1)</f>
        <v>7.1</v>
      </c>
      <c r="E14" s="8" t="s">
        <v>30</v>
      </c>
      <c r="F14" s="18"/>
      <c r="G14" s="8"/>
      <c r="H14" s="8" t="s">
        <v>47</v>
      </c>
      <c r="I14" s="7"/>
      <c r="J14" s="8"/>
      <c r="L14" s="30">
        <v>1100</v>
      </c>
    </row>
    <row r="15" spans="2:12" ht="15">
      <c r="B15" s="8" t="s">
        <v>44</v>
      </c>
      <c r="C15" s="8"/>
      <c r="D15" s="14">
        <f>VLOOKUP(Vmortel,$H$7:$L$10,5)*100</f>
        <v>5.1</v>
      </c>
      <c r="E15" s="8"/>
      <c r="F15" s="8"/>
      <c r="G15" s="8"/>
      <c r="H15" s="8" t="s">
        <v>46</v>
      </c>
      <c r="I15" s="7"/>
      <c r="J15" s="8"/>
      <c r="L15" s="30">
        <v>1100</v>
      </c>
    </row>
    <row r="16" spans="2:12" ht="15">
      <c r="B16" s="10" t="s">
        <v>26</v>
      </c>
      <c r="C16" s="8"/>
      <c r="D16" s="8"/>
      <c r="E16" s="8"/>
      <c r="F16" s="8"/>
      <c r="G16" s="8"/>
      <c r="H16" s="8" t="s">
        <v>49</v>
      </c>
      <c r="I16" s="7"/>
      <c r="J16" s="8"/>
      <c r="L16" s="30">
        <v>1100</v>
      </c>
    </row>
    <row r="17" spans="6:12" ht="15">
      <c r="F17" s="8"/>
      <c r="G17" s="8"/>
      <c r="H17" s="8" t="s">
        <v>50</v>
      </c>
      <c r="I17" s="7"/>
      <c r="J17" s="8"/>
      <c r="L17" s="31">
        <v>1300</v>
      </c>
    </row>
    <row r="18" spans="2:12" ht="15">
      <c r="B18" s="8" t="s">
        <v>14</v>
      </c>
      <c r="C18" s="8" t="s">
        <v>6</v>
      </c>
      <c r="D18" s="14">
        <f>D6/100</f>
        <v>0.35</v>
      </c>
      <c r="E18" s="8"/>
      <c r="F18" s="8"/>
      <c r="G18" s="8"/>
      <c r="H18" s="8" t="s">
        <v>20</v>
      </c>
      <c r="I18" s="7"/>
      <c r="J18" s="8"/>
      <c r="L18" s="30">
        <v>1300</v>
      </c>
    </row>
    <row r="19" spans="2:12" ht="15">
      <c r="B19" s="8" t="s">
        <v>15</v>
      </c>
      <c r="C19" s="8" t="s">
        <v>7</v>
      </c>
      <c r="D19" s="14">
        <f>F6/100</f>
        <v>6.5</v>
      </c>
      <c r="E19" s="8"/>
      <c r="F19" s="8"/>
      <c r="G19" s="8"/>
      <c r="H19" s="8" t="s">
        <v>48</v>
      </c>
      <c r="I19" s="7"/>
      <c r="J19" s="8"/>
      <c r="L19" s="30">
        <v>1250</v>
      </c>
    </row>
    <row r="20" spans="2:12" ht="15">
      <c r="B20" s="8" t="s">
        <v>9</v>
      </c>
      <c r="C20" s="8" t="s">
        <v>1</v>
      </c>
      <c r="D20" s="14">
        <f>D8/10*D18/((D18+D19)*(1+D9))</f>
        <v>8.36098208360982</v>
      </c>
      <c r="E20" s="8" t="s">
        <v>27</v>
      </c>
      <c r="F20" s="8"/>
      <c r="G20" s="8"/>
      <c r="H20" s="8"/>
      <c r="I20" s="8"/>
      <c r="J20" s="8"/>
      <c r="K20" s="8"/>
      <c r="L20" s="8"/>
    </row>
    <row r="21" spans="2:12" ht="15">
      <c r="B21" s="8" t="s">
        <v>10</v>
      </c>
      <c r="C21" s="8" t="s">
        <v>2</v>
      </c>
      <c r="D21" s="14">
        <f>D20*(1-D18)/D18</f>
        <v>15.527538155275382</v>
      </c>
      <c r="E21" s="8" t="s">
        <v>27</v>
      </c>
      <c r="F21" s="8"/>
      <c r="G21" s="8"/>
      <c r="H21" s="8"/>
      <c r="I21" s="8"/>
      <c r="J21" s="8"/>
      <c r="K21" s="8"/>
      <c r="L21" s="8"/>
    </row>
    <row r="22" spans="2:12" ht="15">
      <c r="B22" s="8" t="s">
        <v>11</v>
      </c>
      <c r="C22" s="8" t="s">
        <v>3</v>
      </c>
      <c r="D22" s="14">
        <f>D20*D19/D18</f>
        <v>155.2753815527538</v>
      </c>
      <c r="E22" s="8" t="s">
        <v>27</v>
      </c>
      <c r="F22" s="8"/>
      <c r="G22" s="8"/>
      <c r="H22" s="11" t="s">
        <v>37</v>
      </c>
      <c r="I22" s="11"/>
      <c r="J22" s="11"/>
      <c r="K22" s="11"/>
      <c r="L22" s="11"/>
    </row>
    <row r="23" spans="6:12" ht="15">
      <c r="F23" s="8"/>
      <c r="G23" s="8"/>
      <c r="H23" s="8"/>
      <c r="I23" s="8"/>
      <c r="J23" s="8"/>
      <c r="K23" s="8"/>
      <c r="L23" s="8"/>
    </row>
    <row r="24" spans="6:12" ht="15">
      <c r="F24" s="8"/>
      <c r="G24" s="8"/>
      <c r="H24" s="8" t="s">
        <v>38</v>
      </c>
      <c r="I24" s="8"/>
      <c r="J24" s="8"/>
      <c r="K24" s="8"/>
      <c r="L24" s="8"/>
    </row>
    <row r="25" spans="6:12" ht="15">
      <c r="F25" s="8"/>
      <c r="G25" s="8"/>
      <c r="H25" s="8" t="s">
        <v>39</v>
      </c>
      <c r="I25" s="8"/>
      <c r="J25" s="8"/>
      <c r="K25" s="8"/>
      <c r="L25" s="8"/>
    </row>
    <row r="26" spans="6:12" ht="15">
      <c r="F26" s="8"/>
      <c r="G26" s="8"/>
      <c r="H26" s="8" t="s">
        <v>40</v>
      </c>
      <c r="I26" s="8"/>
      <c r="J26" s="8"/>
      <c r="K26" s="8"/>
      <c r="L26" s="8"/>
    </row>
    <row r="27" spans="6:12" ht="15">
      <c r="F27" s="8"/>
      <c r="G27" s="8"/>
      <c r="H27" s="8" t="s">
        <v>41</v>
      </c>
      <c r="I27" s="8"/>
      <c r="J27" s="8"/>
      <c r="K27" s="8"/>
      <c r="L27" s="8"/>
    </row>
    <row r="28" spans="6:12" ht="15">
      <c r="F28" s="8"/>
      <c r="G28" s="8"/>
      <c r="H28" s="8"/>
      <c r="I28" s="8"/>
      <c r="J28" s="8"/>
      <c r="K28" s="8"/>
      <c r="L28" s="8"/>
    </row>
    <row r="29" spans="6:12" ht="15">
      <c r="F29" s="8"/>
      <c r="G29" s="8"/>
      <c r="H29" s="8"/>
      <c r="I29" s="8"/>
      <c r="J29" s="8"/>
      <c r="K29" s="8"/>
      <c r="L29" s="8"/>
    </row>
    <row r="30" spans="6:12" ht="15">
      <c r="F30" s="8"/>
      <c r="G30" s="8"/>
      <c r="H30" s="8"/>
      <c r="I30" s="8"/>
      <c r="J30" s="8"/>
      <c r="K30" s="8"/>
      <c r="L30" s="8"/>
    </row>
    <row r="31" spans="6:12" ht="15">
      <c r="F31" s="8"/>
      <c r="G31" s="8"/>
      <c r="H31" s="8"/>
      <c r="I31" s="8"/>
      <c r="J31" s="8"/>
      <c r="K31" s="8"/>
      <c r="L31" s="8"/>
    </row>
    <row r="32" spans="2:12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5" ht="15">
      <c r="B35" s="5"/>
    </row>
    <row r="43" spans="12:14" ht="15">
      <c r="L43" s="4"/>
      <c r="M43" s="2"/>
      <c r="N43" s="3"/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3" max="3" width="10.28125" style="0" customWidth="1"/>
    <col min="5" max="5" width="12.8515625" style="0" customWidth="1"/>
    <col min="6" max="6" width="31.7109375" style="0" customWidth="1"/>
    <col min="7" max="7" width="12.7109375" style="0" customWidth="1"/>
  </cols>
  <sheetData>
    <row r="2" ht="18">
      <c r="B2" s="9" t="s">
        <v>45</v>
      </c>
    </row>
    <row r="3" ht="18">
      <c r="B3" s="9"/>
    </row>
    <row r="5" spans="2:10" ht="15.75">
      <c r="B5" s="20" t="s">
        <v>21</v>
      </c>
      <c r="C5" s="6"/>
      <c r="D5" s="6"/>
      <c r="E5" s="6"/>
      <c r="F5" s="6"/>
      <c r="G5" s="6"/>
      <c r="H5" s="6"/>
      <c r="I5" s="6"/>
      <c r="J5" s="6"/>
    </row>
    <row r="6" spans="2:7" ht="15">
      <c r="B6" s="19"/>
      <c r="C6" s="19"/>
      <c r="D6" s="19"/>
      <c r="E6" s="19"/>
      <c r="F6" s="19"/>
      <c r="G6" s="19"/>
    </row>
    <row r="8" spans="2:6" ht="15">
      <c r="B8" t="s">
        <v>52</v>
      </c>
      <c r="F8" s="23" t="s">
        <v>40</v>
      </c>
    </row>
    <row r="10" spans="2:6" ht="15">
      <c r="B10" t="s">
        <v>53</v>
      </c>
      <c r="F10" s="23" t="s">
        <v>46</v>
      </c>
    </row>
    <row r="12" spans="2:8" ht="16.5">
      <c r="B12" t="s">
        <v>54</v>
      </c>
      <c r="F12" s="23">
        <v>1800</v>
      </c>
      <c r="G12" s="8" t="s">
        <v>28</v>
      </c>
      <c r="H12" t="s">
        <v>51</v>
      </c>
    </row>
    <row r="14" spans="2:8" ht="15">
      <c r="B14" t="s">
        <v>55</v>
      </c>
      <c r="F14" s="24">
        <v>0.1</v>
      </c>
      <c r="G14" s="8" t="s">
        <v>22</v>
      </c>
      <c r="H14" t="s">
        <v>51</v>
      </c>
    </row>
    <row r="16" ht="15">
      <c r="B16" t="s">
        <v>56</v>
      </c>
    </row>
    <row r="18" spans="2:10" ht="15.75">
      <c r="B18" s="20" t="s">
        <v>24</v>
      </c>
      <c r="C18" s="6"/>
      <c r="D18" s="6"/>
      <c r="E18" s="6"/>
      <c r="F18" s="6"/>
      <c r="G18" s="6"/>
      <c r="H18" s="6"/>
      <c r="I18" s="6"/>
      <c r="J18" s="6"/>
    </row>
    <row r="19" spans="2:10" ht="15">
      <c r="B19" s="25"/>
      <c r="C19" s="25"/>
      <c r="D19" s="25"/>
      <c r="E19" s="25"/>
      <c r="F19" s="25"/>
      <c r="G19" s="25"/>
      <c r="H19" s="25"/>
      <c r="I19" s="29"/>
      <c r="J19" s="25"/>
    </row>
    <row r="20" spans="2:10" ht="15">
      <c r="B20" s="26" t="s">
        <v>42</v>
      </c>
      <c r="C20" s="26"/>
      <c r="D20" s="25"/>
      <c r="E20" s="27" t="str">
        <f>CONCATENATE("1 kg ",Vcement," til ",kgmortel," kg kalkmørtel.")</f>
        <v>1 kg Basis-cement til 11,6 kg kalkmørtel.</v>
      </c>
      <c r="F20" s="28"/>
      <c r="G20" s="26"/>
      <c r="H20" s="25"/>
      <c r="I20" s="29"/>
      <c r="J20" s="25"/>
    </row>
    <row r="21" spans="2:10" ht="15">
      <c r="B21" s="26" t="s">
        <v>43</v>
      </c>
      <c r="C21" s="26"/>
      <c r="D21" s="25"/>
      <c r="E21" s="27" t="str">
        <f>CONCATENATE("1 liter ",Vcement," til ",lmortel," liter kalkmørtel.")</f>
        <v>1 liter Basis-cement til 7,1 liter kalkmørtel.</v>
      </c>
      <c r="F21" s="28"/>
      <c r="G21" s="26"/>
      <c r="H21" s="25"/>
      <c r="I21" s="29"/>
      <c r="J21" s="25"/>
    </row>
    <row r="22" spans="2:10" ht="15">
      <c r="B22" s="25"/>
      <c r="C22" s="25"/>
      <c r="D22" s="25"/>
      <c r="E22" s="25"/>
      <c r="F22" s="25"/>
      <c r="G22" s="25"/>
      <c r="H22" s="25"/>
      <c r="I22" s="29"/>
      <c r="J22" s="25"/>
    </row>
    <row r="23" spans="2:10" ht="15">
      <c r="B23" s="25" t="str">
        <f>CONCATENATE("Den kalktilpassede mørtel skal leveres med et kalkindhold på ",Kalk," %")</f>
        <v>Den kalktilpassede mørtel skal leveres med et kalkindhold på 5,1 %</v>
      </c>
      <c r="C23" s="25"/>
      <c r="D23" s="25"/>
      <c r="E23" s="25"/>
      <c r="F23" s="25"/>
      <c r="G23" s="25"/>
      <c r="H23" s="25"/>
      <c r="I23" s="29"/>
      <c r="J23" s="25"/>
    </row>
    <row r="24" spans="2:10" ht="15">
      <c r="B24" s="25"/>
      <c r="C24" s="25"/>
      <c r="D24" s="25"/>
      <c r="E24" s="25"/>
      <c r="F24" s="25"/>
      <c r="G24" s="25"/>
      <c r="H24" s="25"/>
      <c r="I24" s="29"/>
      <c r="J24" s="25"/>
    </row>
    <row r="25" spans="2:10" ht="15">
      <c r="B25" s="21"/>
      <c r="C25" s="21"/>
      <c r="D25" s="21"/>
      <c r="E25" s="21"/>
      <c r="F25" s="21"/>
      <c r="G25" s="21"/>
      <c r="H25" s="21"/>
      <c r="I25" s="21"/>
      <c r="J25" s="21"/>
    </row>
  </sheetData>
  <sheetProtection sheet="1" objects="1" scenarios="1" selectLockedCells="1"/>
  <dataValidations count="2">
    <dataValidation type="list" allowBlank="1" showInputMessage="1" showErrorMessage="1" sqref="F8">
      <formula1>mortel</formula1>
    </dataValidation>
    <dataValidation type="list" allowBlank="1" showInputMessage="1" showErrorMessage="1" sqref="F10">
      <formula1>cement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Teknologisk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JNK</dc:creator>
  <cp:keywords/>
  <dc:description/>
  <cp:lastModifiedBy>JNK</cp:lastModifiedBy>
  <dcterms:created xsi:type="dcterms:W3CDTF">2008-12-16T08:41:00Z</dcterms:created>
  <dcterms:modified xsi:type="dcterms:W3CDTF">2009-02-09T09:28:15Z</dcterms:modified>
  <cp:category/>
  <cp:version/>
  <cp:contentType/>
  <cp:contentStatus/>
</cp:coreProperties>
</file>